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7" i="1" l="1"/>
  <c r="H47" i="1"/>
  <c r="G47" i="1"/>
  <c r="E47" i="1"/>
  <c r="D47" i="1"/>
  <c r="B47" i="1"/>
  <c r="I47" i="1" s="1"/>
  <c r="L46" i="1"/>
  <c r="I46" i="1"/>
  <c r="F46" i="1"/>
  <c r="L45" i="1"/>
  <c r="K45" i="1"/>
  <c r="I45" i="1"/>
  <c r="F45" i="1"/>
  <c r="L44" i="1"/>
  <c r="K44" i="1"/>
  <c r="I44" i="1"/>
  <c r="F44" i="1"/>
  <c r="L43" i="1"/>
  <c r="K43" i="1"/>
  <c r="I43" i="1"/>
  <c r="F43" i="1"/>
  <c r="L42" i="1"/>
  <c r="L47" i="1" s="1"/>
  <c r="K42" i="1"/>
  <c r="K47" i="1" s="1"/>
  <c r="I42" i="1"/>
  <c r="F42" i="1"/>
  <c r="L32" i="1"/>
  <c r="F32" i="1"/>
  <c r="B32" i="1"/>
  <c r="J32" i="1" s="1"/>
  <c r="J31" i="1"/>
  <c r="O31" i="1" s="1"/>
  <c r="H31" i="1"/>
  <c r="G31" i="1"/>
  <c r="M30" i="1"/>
  <c r="K30" i="1"/>
  <c r="J30" i="1"/>
  <c r="I30" i="1"/>
  <c r="E30" i="1"/>
  <c r="N29" i="1"/>
  <c r="M29" i="1"/>
  <c r="K29" i="1"/>
  <c r="J29" i="1"/>
  <c r="I29" i="1"/>
  <c r="H29" i="1"/>
  <c r="G29" i="1"/>
  <c r="E29" i="1"/>
  <c r="N28" i="1"/>
  <c r="M28" i="1"/>
  <c r="K28" i="1"/>
  <c r="J28" i="1"/>
  <c r="I28" i="1"/>
  <c r="H28" i="1"/>
  <c r="G28" i="1"/>
  <c r="E28" i="1"/>
  <c r="N27" i="1"/>
  <c r="M27" i="1"/>
  <c r="K27" i="1"/>
  <c r="J27" i="1"/>
  <c r="I27" i="1"/>
  <c r="H27" i="1"/>
  <c r="G27" i="1"/>
  <c r="E27" i="1"/>
  <c r="N26" i="1"/>
  <c r="M26" i="1"/>
  <c r="K26" i="1"/>
  <c r="J26" i="1"/>
  <c r="I26" i="1"/>
  <c r="H26" i="1"/>
  <c r="G26" i="1"/>
  <c r="E26" i="1"/>
  <c r="N25" i="1"/>
  <c r="M25" i="1"/>
  <c r="K25" i="1"/>
  <c r="J25" i="1"/>
  <c r="I25" i="1"/>
  <c r="H25" i="1"/>
  <c r="G25" i="1"/>
  <c r="E25" i="1"/>
  <c r="N24" i="1"/>
  <c r="M24" i="1"/>
  <c r="K24" i="1"/>
  <c r="J24" i="1"/>
  <c r="I24" i="1"/>
  <c r="H24" i="1"/>
  <c r="G24" i="1"/>
  <c r="E24" i="1"/>
  <c r="N23" i="1"/>
  <c r="M23" i="1"/>
  <c r="K23" i="1"/>
  <c r="J23" i="1"/>
  <c r="I23" i="1"/>
  <c r="H23" i="1"/>
  <c r="G23" i="1"/>
  <c r="E23" i="1"/>
  <c r="N22" i="1"/>
  <c r="M22" i="1"/>
  <c r="K22" i="1"/>
  <c r="J22" i="1"/>
  <c r="I22" i="1"/>
  <c r="H22" i="1"/>
  <c r="G22" i="1"/>
  <c r="E22" i="1"/>
  <c r="N21" i="1"/>
  <c r="M21" i="1"/>
  <c r="K21" i="1"/>
  <c r="J21" i="1"/>
  <c r="I21" i="1"/>
  <c r="H21" i="1"/>
  <c r="G21" i="1"/>
  <c r="E21" i="1"/>
  <c r="N20" i="1"/>
  <c r="M20" i="1"/>
  <c r="K20" i="1"/>
  <c r="J20" i="1"/>
  <c r="I20" i="1"/>
  <c r="H20" i="1"/>
  <c r="G20" i="1"/>
  <c r="E20" i="1"/>
  <c r="N19" i="1"/>
  <c r="M19" i="1"/>
  <c r="K19" i="1"/>
  <c r="J19" i="1"/>
  <c r="I19" i="1"/>
  <c r="H19" i="1"/>
  <c r="G19" i="1"/>
  <c r="E19" i="1"/>
  <c r="N18" i="1"/>
  <c r="M18" i="1"/>
  <c r="K18" i="1"/>
  <c r="J18" i="1"/>
  <c r="I18" i="1"/>
  <c r="H18" i="1"/>
  <c r="G18" i="1"/>
  <c r="E18" i="1"/>
  <c r="N17" i="1"/>
  <c r="M17" i="1"/>
  <c r="K17" i="1"/>
  <c r="J17" i="1"/>
  <c r="I17" i="1"/>
  <c r="H17" i="1"/>
  <c r="G17" i="1"/>
  <c r="E17" i="1"/>
  <c r="N16" i="1"/>
  <c r="M16" i="1"/>
  <c r="K16" i="1"/>
  <c r="J16" i="1"/>
  <c r="I16" i="1"/>
  <c r="H16" i="1"/>
  <c r="G16" i="1"/>
  <c r="E16" i="1"/>
  <c r="N15" i="1"/>
  <c r="M15" i="1"/>
  <c r="K15" i="1"/>
  <c r="J15" i="1"/>
  <c r="I15" i="1"/>
  <c r="H15" i="1"/>
  <c r="G15" i="1"/>
  <c r="E15" i="1"/>
  <c r="N14" i="1"/>
  <c r="M14" i="1"/>
  <c r="K14" i="1"/>
  <c r="J14" i="1"/>
  <c r="I14" i="1"/>
  <c r="H14" i="1"/>
  <c r="G14" i="1"/>
  <c r="E14" i="1"/>
  <c r="N13" i="1"/>
  <c r="M13" i="1"/>
  <c r="K13" i="1"/>
  <c r="J13" i="1"/>
  <c r="I13" i="1"/>
  <c r="H13" i="1"/>
  <c r="G13" i="1"/>
  <c r="E13" i="1"/>
  <c r="N12" i="1"/>
  <c r="M12" i="1"/>
  <c r="K12" i="1"/>
  <c r="J12" i="1"/>
  <c r="I12" i="1"/>
  <c r="H12" i="1"/>
  <c r="G12" i="1"/>
  <c r="E12" i="1"/>
  <c r="N11" i="1"/>
  <c r="M11" i="1"/>
  <c r="K11" i="1"/>
  <c r="J11" i="1"/>
  <c r="I11" i="1"/>
  <c r="H11" i="1"/>
  <c r="G11" i="1"/>
  <c r="E11" i="1"/>
  <c r="N10" i="1"/>
  <c r="M10" i="1"/>
  <c r="K10" i="1"/>
  <c r="J10" i="1"/>
  <c r="I10" i="1"/>
  <c r="H10" i="1"/>
  <c r="G10" i="1"/>
  <c r="E10" i="1"/>
  <c r="N9" i="1"/>
  <c r="M9" i="1"/>
  <c r="K9" i="1"/>
  <c r="J9" i="1"/>
  <c r="I9" i="1"/>
  <c r="H9" i="1"/>
  <c r="G9" i="1"/>
  <c r="E9" i="1"/>
  <c r="N8" i="1"/>
  <c r="M8" i="1"/>
  <c r="K8" i="1"/>
  <c r="J8" i="1"/>
  <c r="I8" i="1"/>
  <c r="H8" i="1"/>
  <c r="G8" i="1"/>
  <c r="E8" i="1"/>
  <c r="N7" i="1"/>
  <c r="M7" i="1"/>
  <c r="K7" i="1"/>
  <c r="J7" i="1"/>
  <c r="I7" i="1"/>
  <c r="H7" i="1"/>
  <c r="G7" i="1"/>
  <c r="E7" i="1"/>
  <c r="N6" i="1"/>
  <c r="M6" i="1"/>
  <c r="M32" i="1" s="1"/>
  <c r="K6" i="1"/>
  <c r="J6" i="1"/>
  <c r="I6" i="1"/>
  <c r="H6" i="1"/>
  <c r="H32" i="1" s="1"/>
  <c r="G6" i="1"/>
  <c r="G32" i="1" s="1"/>
  <c r="E6" i="1"/>
  <c r="O11" i="1" l="1"/>
  <c r="O13" i="1"/>
  <c r="O15" i="1"/>
  <c r="O16" i="1"/>
  <c r="O18" i="1"/>
  <c r="O19" i="1"/>
  <c r="O21" i="1"/>
  <c r="O23" i="1"/>
  <c r="O24" i="1"/>
  <c r="O25" i="1"/>
  <c r="O28" i="1"/>
  <c r="F47" i="1"/>
  <c r="K32" i="1"/>
  <c r="O12" i="1"/>
  <c r="O17" i="1"/>
  <c r="O20" i="1"/>
  <c r="O29" i="1"/>
  <c r="O6" i="1"/>
  <c r="O7" i="1"/>
  <c r="O8" i="1"/>
  <c r="O9" i="1"/>
  <c r="O10" i="1"/>
  <c r="O22" i="1"/>
  <c r="O27" i="1"/>
  <c r="O14" i="1"/>
  <c r="O26" i="1"/>
  <c r="O30" i="1"/>
  <c r="I32" i="1"/>
  <c r="N32" i="1"/>
  <c r="E32" i="1"/>
  <c r="O32" i="1" l="1"/>
</calcChain>
</file>

<file path=xl/comments1.xml><?xml version="1.0" encoding="utf-8"?>
<comments xmlns="http://schemas.openxmlformats.org/spreadsheetml/2006/main">
  <authors>
    <author>Автор</author>
  </authors>
  <commentList>
    <comment ref="G4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<sst xmlns="http://schemas.openxmlformats.org/spreadsheetml/2006/main" count="72" uniqueCount="69">
  <si>
    <t>адрес дома</t>
  </si>
  <si>
    <t>площадь</t>
  </si>
  <si>
    <t>Затраты на управ-е общим имуществом</t>
  </si>
  <si>
    <t>затраты на содержание общего имущества</t>
  </si>
  <si>
    <t>зар.плата  АУП</t>
  </si>
  <si>
    <t>соц.налог АУП и ОСМС</t>
  </si>
  <si>
    <t>Содер-ие офиса и др.ком. Услуги банка</t>
  </si>
  <si>
    <t>зар.плата  МОП</t>
  </si>
  <si>
    <t>соц.налог МОПи ОСМС</t>
  </si>
  <si>
    <t>зар.плата  рем бригада</t>
  </si>
  <si>
    <t>соц.налог рем. бриг иОСМС</t>
  </si>
  <si>
    <t>зар.плата авар  служба</t>
  </si>
  <si>
    <t>соц.налог авар.служба и ОСМС</t>
  </si>
  <si>
    <t>материалы</t>
  </si>
  <si>
    <t>ИТОГО</t>
  </si>
  <si>
    <t>Шашубая  д.1</t>
  </si>
  <si>
    <t>Шашубая  д.3</t>
  </si>
  <si>
    <t>Шашубая  д.4</t>
  </si>
  <si>
    <t>Шашубая  д.6</t>
  </si>
  <si>
    <t>Шашубая  д.7</t>
  </si>
  <si>
    <t>Шашубая  д.7А</t>
  </si>
  <si>
    <t>Шашубая  д.8 Г</t>
  </si>
  <si>
    <t>Шашубая  д.9</t>
  </si>
  <si>
    <t>Шашубая  д.11</t>
  </si>
  <si>
    <t>Шашубая  д.12</t>
  </si>
  <si>
    <t>Шашубая  д.13</t>
  </si>
  <si>
    <t>Шашубая  д.14</t>
  </si>
  <si>
    <t>Шашубая  д.18</t>
  </si>
  <si>
    <t>Шашубая  д.20</t>
  </si>
  <si>
    <t>Шашубая  д.21</t>
  </si>
  <si>
    <t>Шашубая  д.23</t>
  </si>
  <si>
    <t>Шашубая  д.25</t>
  </si>
  <si>
    <t>Сванкулова д.4</t>
  </si>
  <si>
    <t>Сванкулова д.5</t>
  </si>
  <si>
    <t>Сванкулова д.10</t>
  </si>
  <si>
    <t>Агыбай Б. д.17</t>
  </si>
  <si>
    <t>Агыбай Б. д.19</t>
  </si>
  <si>
    <t>Агыбай Б. д.21</t>
  </si>
  <si>
    <t>Жидебай б. д.1</t>
  </si>
  <si>
    <t>Жидебай б. д.24</t>
  </si>
  <si>
    <t>Мухам-ва д.32</t>
  </si>
  <si>
    <t>ИТОГО:</t>
  </si>
  <si>
    <t xml:space="preserve">Председатель КСК </t>
  </si>
  <si>
    <t>Н.А.Хазбулатова</t>
  </si>
  <si>
    <t xml:space="preserve">Гл.бухгалтер КСК </t>
  </si>
  <si>
    <t>Е.А.Райгерт</t>
  </si>
  <si>
    <t>сбор денеж.ср-в по тех. обслуж. лифтов</t>
  </si>
  <si>
    <t>мат-лы  установленные</t>
  </si>
  <si>
    <t xml:space="preserve"> технич освид с испытан лифтов</t>
  </si>
  <si>
    <t>соц. Налог мед стр</t>
  </si>
  <si>
    <t>Уборка лифт. Хоз-ва</t>
  </si>
  <si>
    <t>зарплата</t>
  </si>
  <si>
    <t>Итого затраты</t>
  </si>
  <si>
    <t>Затраты на содержание лифтого хозяйства</t>
  </si>
  <si>
    <t>Шашубая д.3</t>
  </si>
  <si>
    <t>Шашубая д.4</t>
  </si>
  <si>
    <t>Шашубая д.7А</t>
  </si>
  <si>
    <t>Шашубая д.14</t>
  </si>
  <si>
    <t>Шашубая д.23</t>
  </si>
  <si>
    <t>Председатель                              Н.А.Хазбулатова</t>
  </si>
  <si>
    <t>Главный бухгалтер                      Е.А.Райгерт</t>
  </si>
  <si>
    <t>Отчет о затратах на содержание объектов кондоминиумов за  март  2019 год по КСК "Уакыт"</t>
  </si>
  <si>
    <t xml:space="preserve"> аренда автотрансп </t>
  </si>
  <si>
    <t>канцт/ гос/стр//износ/страхов./корп под нал/</t>
  </si>
  <si>
    <t>Затраты  по лифтовому хозяйству за  март  2019г.  по КСК "Уакыт"</t>
  </si>
  <si>
    <t>долг на 01.03.2019 г  по тех.обсл. лифтов</t>
  </si>
  <si>
    <t xml:space="preserve">начисление за март  по тех.обслуж. лифтов </t>
  </si>
  <si>
    <t>долг на 31.03.2019г  по тех.обсл. лифтов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</si>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</sst>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1" fontId="4" fillId="2" borderId="2" xfId="0" applyNumberFormat="1" applyFont="1" applyFill="1" applyBorder="1"/>
    <xf numFmtId="1" fontId="4" fillId="2" borderId="2" xfId="0" applyNumberFormat="1" applyFont="1" applyFill="1" applyBorder="1" applyAlignment="1">
      <alignment horizontal="center"/>
    </xf>
    <xf numFmtId="1" fontId="0" fillId="0" borderId="2" xfId="0" applyNumberFormat="1" applyBorder="1"/>
    <xf numFmtId="0" fontId="3" fillId="2" borderId="2" xfId="0" applyFont="1" applyFill="1" applyBorder="1"/>
    <xf numFmtId="0" fontId="5" fillId="2" borderId="2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/>
    <xf numFmtId="1" fontId="1" fillId="0" borderId="2" xfId="0" applyNumberFormat="1" applyFont="1" applyBorder="1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Border="1"/>
    <xf numFmtId="0" fontId="6" fillId="2" borderId="0" xfId="0" applyFont="1" applyFill="1" applyAlignment="1">
      <alignment horizontal="left" vertical="center"/>
    </xf>
    <xf numFmtId="0" fontId="3" fillId="2" borderId="0" xfId="0" applyFont="1" applyFill="1"/>
    <xf numFmtId="0" fontId="8" fillId="0" borderId="8" xfId="0" applyFont="1" applyBorder="1" applyAlignment="1">
      <alignment horizontal="center" vertical="center" wrapText="1"/>
    </xf>
    <xf numFmtId="0" fontId="0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2" fontId="10" fillId="2" borderId="2" xfId="0" applyNumberFormat="1" applyFont="1" applyFill="1" applyBorder="1"/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Border="1"/>
    <xf numFmtId="0" fontId="0" fillId="2" borderId="2" xfId="0" applyFont="1" applyFill="1" applyBorder="1"/>
    <xf numFmtId="1" fontId="0" fillId="2" borderId="2" xfId="0" applyNumberFormat="1" applyFont="1" applyFill="1" applyBorder="1"/>
    <xf numFmtId="2" fontId="0" fillId="2" borderId="2" xfId="0" applyNumberFormat="1" applyFont="1" applyFill="1" applyBorder="1"/>
    <xf numFmtId="1" fontId="0" fillId="0" borderId="2" xfId="0" applyNumberFormat="1" applyFont="1" applyBorder="1"/>
    <xf numFmtId="0" fontId="0" fillId="0" borderId="0" xfId="0" applyAlignment="1">
      <alignment horizontal="center"/>
    </xf>
    <xf numFmtId="1" fontId="0" fillId="0" borderId="0" xfId="0" applyNumberFormat="1"/>
    <xf numFmtId="0" fontId="11" fillId="0" borderId="2" xfId="0" applyFont="1" applyBorder="1"/>
    <xf numFmtId="0" fontId="1" fillId="2" borderId="2" xfId="0" applyFont="1" applyFill="1" applyBorder="1"/>
    <xf numFmtId="0" fontId="11" fillId="2" borderId="2" xfId="0" applyFont="1" applyFill="1" applyBorder="1"/>
    <xf numFmtId="2" fontId="12" fillId="2" borderId="2" xfId="0" applyNumberFormat="1" applyFont="1" applyFill="1" applyBorder="1"/>
    <xf numFmtId="1" fontId="11" fillId="2" borderId="2" xfId="0" applyNumberFormat="1" applyFont="1" applyFill="1" applyBorder="1"/>
    <xf numFmtId="2" fontId="11" fillId="2" borderId="2" xfId="0" applyNumberFormat="1" applyFont="1" applyFill="1" applyBorder="1"/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/>
    <xf numFmtId="2" fontId="0" fillId="0" borderId="0" xfId="0" applyNumberFormat="1"/>
    <xf numFmtId="1" fontId="0" fillId="0" borderId="0" xfId="0" applyNumberFormat="1" applyFont="1"/>
    <xf numFmtId="0" fontId="13" fillId="0" borderId="0" xfId="0" applyFont="1"/>
    <xf numFmtId="0" fontId="15" fillId="0" borderId="0" xfId="0" applyFont="1"/>
    <xf numFmtId="0" fontId="0" fillId="0" borderId="2" xfId="0" applyBorder="1"/>
    <xf numFmtId="44" fontId="16" fillId="0" borderId="0" xfId="0" applyNumberFormat="1" applyFont="1" applyAlignment="1">
      <alignment horizontal="center" vertical="center" wrapText="1"/>
    </xf>
    <xf numFmtId="44" fontId="17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E12" sqref="E12"/>
    </sheetView>
  </sheetViews>
  <sheetFormatPr defaultRowHeight="15" x14ac:dyDescent="0.25"/>
  <cols>
    <col min="1" max="1" width="14.7109375" customWidth="1"/>
    <col min="2" max="2" width="8.5703125" customWidth="1"/>
    <col min="3" max="3" width="8.7109375" customWidth="1"/>
    <col min="4" max="4" width="9.28515625" customWidth="1"/>
    <col min="5" max="5" width="9" customWidth="1"/>
    <col min="6" max="6" width="9.140625" customWidth="1"/>
    <col min="7" max="7" width="9" customWidth="1"/>
    <col min="8" max="8" width="9.5703125" customWidth="1"/>
    <col min="9" max="9" width="8" customWidth="1"/>
    <col min="10" max="10" width="8.5703125" customWidth="1"/>
    <col min="11" max="11" width="8.140625" customWidth="1"/>
    <col min="12" max="12" width="8.85546875" customWidth="1"/>
    <col min="13" max="13" width="7.5703125" customWidth="1"/>
    <col min="14" max="14" width="7.7109375" customWidth="1"/>
  </cols>
  <sheetData>
    <row r="1" spans="1:15" ht="24.95" customHeight="1" x14ac:dyDescent="0.35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5" ht="22.5" x14ac:dyDescent="0.25">
      <c r="A2" s="1" t="s">
        <v>0</v>
      </c>
      <c r="B2" s="2" t="s">
        <v>1</v>
      </c>
      <c r="C2" s="3" t="s">
        <v>2</v>
      </c>
      <c r="D2" s="3">
        <v>109423</v>
      </c>
      <c r="E2" s="3"/>
      <c r="F2" s="4" t="s">
        <v>3</v>
      </c>
      <c r="G2" s="5"/>
      <c r="H2" s="5"/>
      <c r="I2" s="5"/>
      <c r="J2" s="5"/>
      <c r="K2" s="5"/>
      <c r="L2" s="5"/>
      <c r="M2" s="5"/>
      <c r="N2" s="6"/>
      <c r="O2" s="68"/>
    </row>
    <row r="3" spans="1:15" x14ac:dyDescent="0.25">
      <c r="A3" s="7"/>
      <c r="B3" s="8"/>
      <c r="C3" s="3"/>
      <c r="D3" s="3"/>
      <c r="E3" s="3"/>
      <c r="F3" s="9"/>
      <c r="G3" s="10"/>
      <c r="H3" s="10"/>
      <c r="I3" s="10"/>
      <c r="J3" s="10"/>
      <c r="K3" s="10"/>
      <c r="L3" s="10"/>
      <c r="M3" s="10"/>
      <c r="N3" s="11"/>
      <c r="O3" s="68"/>
    </row>
    <row r="4" spans="1:15" ht="67.5" x14ac:dyDescent="0.25">
      <c r="A4" s="12">
        <v>109423</v>
      </c>
      <c r="B4" s="13">
        <v>109423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14" t="s">
        <v>62</v>
      </c>
      <c r="N4" s="3" t="s">
        <v>63</v>
      </c>
      <c r="O4" s="68" t="s">
        <v>14</v>
      </c>
    </row>
    <row r="5" spans="1:15" x14ac:dyDescent="0.25">
      <c r="A5" s="15">
        <v>1</v>
      </c>
      <c r="B5" s="16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6">
        <v>13</v>
      </c>
      <c r="N5" s="18">
        <v>14</v>
      </c>
      <c r="O5" s="68"/>
    </row>
    <row r="6" spans="1:15" x14ac:dyDescent="0.25">
      <c r="A6" s="19" t="s">
        <v>15</v>
      </c>
      <c r="B6" s="19">
        <v>5924.7</v>
      </c>
      <c r="C6" s="20">
        <v>27636</v>
      </c>
      <c r="D6" s="21">
        <v>2693.9610899999998</v>
      </c>
      <c r="E6" s="21">
        <f>1.5045*B6</f>
        <v>8913.7111499999992</v>
      </c>
      <c r="F6" s="20">
        <v>44517</v>
      </c>
      <c r="G6" s="20">
        <f>0.0982*F6</f>
        <v>4371.5693999999994</v>
      </c>
      <c r="H6" s="20">
        <f>4.4849*B6</f>
        <v>26571.687029999997</v>
      </c>
      <c r="I6" s="20">
        <f>0.4679*B6</f>
        <v>2772.1671299999998</v>
      </c>
      <c r="J6" s="20">
        <f>6.2999*B6</f>
        <v>37325.017529999997</v>
      </c>
      <c r="K6" s="20">
        <f>0.7103*B6</f>
        <v>4208.31441</v>
      </c>
      <c r="L6" s="22">
        <v>5626.7931200000003</v>
      </c>
      <c r="M6" s="21">
        <f>0.8865*B6</f>
        <v>5252.2465499999998</v>
      </c>
      <c r="N6" s="21">
        <f>0.4017*B6</f>
        <v>2379.95199</v>
      </c>
      <c r="O6" s="27">
        <f t="shared" ref="O6:O31" si="0">SUM(C6:N6)</f>
        <v>172268.41939999998</v>
      </c>
    </row>
    <row r="7" spans="1:15" x14ac:dyDescent="0.25">
      <c r="A7" s="19" t="s">
        <v>16</v>
      </c>
      <c r="B7" s="19">
        <v>5496.2</v>
      </c>
      <c r="C7" s="20">
        <v>25631.528699999999</v>
      </c>
      <c r="D7" s="21">
        <v>2499.1221399999999</v>
      </c>
      <c r="E7" s="21">
        <f t="shared" ref="E7:E30" si="1">1.5045*B7</f>
        <v>8269.0329000000002</v>
      </c>
      <c r="F7" s="20">
        <v>35637</v>
      </c>
      <c r="G7" s="20">
        <f t="shared" ref="G7:G31" si="2">0.0982*F7</f>
        <v>3499.5533999999998</v>
      </c>
      <c r="H7" s="20">
        <f t="shared" ref="H7:H31" si="3">4.4849*B7</f>
        <v>24649.907379999997</v>
      </c>
      <c r="I7" s="20">
        <f t="shared" ref="I7:I30" si="4">0.4679*B7</f>
        <v>2571.6719799999996</v>
      </c>
      <c r="J7" s="20">
        <f t="shared" ref="J7:J32" si="5">6.2999*B7</f>
        <v>34625.51038</v>
      </c>
      <c r="K7" s="20">
        <f t="shared" ref="K7:K30" si="6">0.7103*B7</f>
        <v>3903.9508599999999</v>
      </c>
      <c r="L7" s="22">
        <v>4182</v>
      </c>
      <c r="M7" s="21">
        <f t="shared" ref="M7:M30" si="7">0.8865*B7</f>
        <v>4872.3813</v>
      </c>
      <c r="N7" s="21">
        <f t="shared" ref="N7:N29" si="8">0.4017*B7</f>
        <v>2207.8235399999999</v>
      </c>
      <c r="O7" s="27">
        <f t="shared" si="0"/>
        <v>152549.48258000004</v>
      </c>
    </row>
    <row r="8" spans="1:15" x14ac:dyDescent="0.25">
      <c r="A8" s="19" t="s">
        <v>17</v>
      </c>
      <c r="B8" s="19">
        <v>5793</v>
      </c>
      <c r="C8" s="20">
        <v>27015.655500000001</v>
      </c>
      <c r="D8" s="21">
        <v>2634.0771</v>
      </c>
      <c r="E8" s="21">
        <f t="shared" si="1"/>
        <v>8715.5684999999994</v>
      </c>
      <c r="F8" s="20">
        <v>38607</v>
      </c>
      <c r="G8" s="20">
        <f t="shared" si="2"/>
        <v>3791.2073999999998</v>
      </c>
      <c r="H8" s="20">
        <f t="shared" si="3"/>
        <v>25981.025699999998</v>
      </c>
      <c r="I8" s="20">
        <f t="shared" si="4"/>
        <v>2710.5446999999999</v>
      </c>
      <c r="J8" s="20">
        <f t="shared" si="5"/>
        <v>36495.320700000004</v>
      </c>
      <c r="K8" s="20">
        <f t="shared" si="6"/>
        <v>4114.7678999999998</v>
      </c>
      <c r="L8" s="22">
        <v>3278</v>
      </c>
      <c r="M8" s="21">
        <f t="shared" si="7"/>
        <v>5135.4944999999998</v>
      </c>
      <c r="N8" s="21">
        <f t="shared" si="8"/>
        <v>2327.0481</v>
      </c>
      <c r="O8" s="27">
        <f t="shared" si="0"/>
        <v>160805.71010000003</v>
      </c>
    </row>
    <row r="9" spans="1:15" x14ac:dyDescent="0.25">
      <c r="A9" s="19" t="s">
        <v>18</v>
      </c>
      <c r="B9" s="19">
        <v>2807</v>
      </c>
      <c r="C9" s="20">
        <v>13090.4445</v>
      </c>
      <c r="D9" s="21">
        <v>1276.3428999999999</v>
      </c>
      <c r="E9" s="21">
        <f t="shared" si="1"/>
        <v>4223.1314999999995</v>
      </c>
      <c r="F9" s="20">
        <v>26728</v>
      </c>
      <c r="G9" s="20">
        <f t="shared" si="2"/>
        <v>2624.6895999999997</v>
      </c>
      <c r="H9" s="20">
        <f t="shared" si="3"/>
        <v>12589.114299999999</v>
      </c>
      <c r="I9" s="20">
        <f t="shared" si="4"/>
        <v>1313.3952999999999</v>
      </c>
      <c r="J9" s="20">
        <f t="shared" si="5"/>
        <v>17683.819299999999</v>
      </c>
      <c r="K9" s="20">
        <f t="shared" si="6"/>
        <v>1993.8121000000001</v>
      </c>
      <c r="L9" s="22">
        <v>813</v>
      </c>
      <c r="M9" s="21">
        <f t="shared" si="7"/>
        <v>2488.4054999999998</v>
      </c>
      <c r="N9" s="21">
        <f t="shared" si="8"/>
        <v>1127.5718999999999</v>
      </c>
      <c r="O9" s="27">
        <f t="shared" si="0"/>
        <v>85951.72689999998</v>
      </c>
    </row>
    <row r="10" spans="1:15" x14ac:dyDescent="0.25">
      <c r="A10" s="19" t="s">
        <v>19</v>
      </c>
      <c r="B10" s="19">
        <v>3916.2</v>
      </c>
      <c r="C10" s="20">
        <v>18263.198700000001</v>
      </c>
      <c r="D10" s="21">
        <v>1780.6961399999998</v>
      </c>
      <c r="E10" s="21">
        <f t="shared" si="1"/>
        <v>5891.9228999999996</v>
      </c>
      <c r="F10" s="20">
        <v>35637</v>
      </c>
      <c r="G10" s="20">
        <f t="shared" si="2"/>
        <v>3499.5533999999998</v>
      </c>
      <c r="H10" s="20">
        <f t="shared" si="3"/>
        <v>17563.765379999997</v>
      </c>
      <c r="I10" s="20">
        <f t="shared" si="4"/>
        <v>1832.3899799999999</v>
      </c>
      <c r="J10" s="20">
        <f t="shared" si="5"/>
        <v>24671.668379999999</v>
      </c>
      <c r="K10" s="20">
        <f t="shared" si="6"/>
        <v>2781.67686</v>
      </c>
      <c r="L10" s="22">
        <v>2986.1315199999999</v>
      </c>
      <c r="M10" s="21">
        <f t="shared" si="7"/>
        <v>3471.7112999999995</v>
      </c>
      <c r="N10" s="21">
        <f t="shared" si="8"/>
        <v>1573.1375399999999</v>
      </c>
      <c r="O10" s="27">
        <f t="shared" si="0"/>
        <v>119952.8521</v>
      </c>
    </row>
    <row r="11" spans="1:15" x14ac:dyDescent="0.25">
      <c r="A11" s="19" t="s">
        <v>20</v>
      </c>
      <c r="B11" s="19">
        <v>2960.8</v>
      </c>
      <c r="C11" s="20">
        <v>13807.6908</v>
      </c>
      <c r="D11" s="21">
        <v>1346.27576</v>
      </c>
      <c r="E11" s="21">
        <f t="shared" si="1"/>
        <v>4454.5236000000004</v>
      </c>
      <c r="F11" s="20">
        <v>23759</v>
      </c>
      <c r="G11" s="20">
        <f t="shared" si="2"/>
        <v>2333.1338000000001</v>
      </c>
      <c r="H11" s="20">
        <f t="shared" si="3"/>
        <v>13278.89192</v>
      </c>
      <c r="I11" s="20">
        <f t="shared" si="4"/>
        <v>1385.35832</v>
      </c>
      <c r="J11" s="20">
        <f t="shared" si="5"/>
        <v>18652.743920000001</v>
      </c>
      <c r="K11" s="20">
        <f t="shared" si="6"/>
        <v>2103.0562400000003</v>
      </c>
      <c r="L11" s="22">
        <v>77764</v>
      </c>
      <c r="M11" s="21">
        <f t="shared" si="7"/>
        <v>2624.7492000000002</v>
      </c>
      <c r="N11" s="21">
        <f t="shared" si="8"/>
        <v>1189.3533600000001</v>
      </c>
      <c r="O11" s="27">
        <f t="shared" si="0"/>
        <v>162698.77692</v>
      </c>
    </row>
    <row r="12" spans="1:15" x14ac:dyDescent="0.25">
      <c r="A12" s="19" t="s">
        <v>21</v>
      </c>
      <c r="B12" s="19">
        <v>3291.1</v>
      </c>
      <c r="C12" s="20">
        <v>15348.04485</v>
      </c>
      <c r="D12" s="21">
        <v>1496.46317</v>
      </c>
      <c r="E12" s="21">
        <f t="shared" si="1"/>
        <v>4951.4599499999995</v>
      </c>
      <c r="F12" s="20">
        <v>23758</v>
      </c>
      <c r="G12" s="20">
        <f t="shared" si="2"/>
        <v>2333.0355999999997</v>
      </c>
      <c r="H12" s="20">
        <f t="shared" si="3"/>
        <v>14760.254389999998</v>
      </c>
      <c r="I12" s="20">
        <f t="shared" si="4"/>
        <v>1539.9056899999998</v>
      </c>
      <c r="J12" s="20">
        <f t="shared" si="5"/>
        <v>20733.600889999998</v>
      </c>
      <c r="K12" s="20">
        <f t="shared" si="6"/>
        <v>2337.66833</v>
      </c>
      <c r="L12" s="22">
        <v>953.10256000000004</v>
      </c>
      <c r="M12" s="21">
        <f t="shared" si="7"/>
        <v>2917.5601499999998</v>
      </c>
      <c r="N12" s="21">
        <f t="shared" si="8"/>
        <v>1322.03487</v>
      </c>
      <c r="O12" s="27">
        <f t="shared" si="0"/>
        <v>92451.130450000011</v>
      </c>
    </row>
    <row r="13" spans="1:15" x14ac:dyDescent="0.25">
      <c r="A13" s="19" t="s">
        <v>22</v>
      </c>
      <c r="B13" s="19">
        <v>4242.1000000000004</v>
      </c>
      <c r="C13" s="20">
        <v>19783.033350000002</v>
      </c>
      <c r="D13" s="21">
        <v>1928.8828700000001</v>
      </c>
      <c r="E13" s="21">
        <f t="shared" si="1"/>
        <v>6382.23945</v>
      </c>
      <c r="F13" s="20">
        <v>38607</v>
      </c>
      <c r="G13" s="20">
        <f t="shared" si="2"/>
        <v>3791.2073999999998</v>
      </c>
      <c r="H13" s="20">
        <f t="shared" si="3"/>
        <v>19025.39429</v>
      </c>
      <c r="I13" s="20">
        <f t="shared" si="4"/>
        <v>1984.87859</v>
      </c>
      <c r="J13" s="20">
        <f t="shared" si="5"/>
        <v>26724.805790000002</v>
      </c>
      <c r="K13" s="20">
        <f t="shared" si="6"/>
        <v>3013.1636300000005</v>
      </c>
      <c r="L13" s="22">
        <v>9352.0121600000002</v>
      </c>
      <c r="M13" s="21">
        <f t="shared" si="7"/>
        <v>3760.62165</v>
      </c>
      <c r="N13" s="21">
        <f t="shared" si="8"/>
        <v>1704.0515700000001</v>
      </c>
      <c r="O13" s="27">
        <f t="shared" si="0"/>
        <v>136057.29074999999</v>
      </c>
    </row>
    <row r="14" spans="1:15" x14ac:dyDescent="0.25">
      <c r="A14" s="19" t="s">
        <v>23</v>
      </c>
      <c r="B14" s="19">
        <v>3109</v>
      </c>
      <c r="C14" s="20">
        <v>14498.8215</v>
      </c>
      <c r="D14" s="21">
        <v>1413.6623</v>
      </c>
      <c r="E14" s="21">
        <f t="shared" si="1"/>
        <v>4677.4904999999999</v>
      </c>
      <c r="F14" s="20">
        <v>29698</v>
      </c>
      <c r="G14" s="20">
        <f t="shared" si="2"/>
        <v>2916.3435999999997</v>
      </c>
      <c r="H14" s="20">
        <f t="shared" si="3"/>
        <v>13943.554099999999</v>
      </c>
      <c r="I14" s="20">
        <f t="shared" si="4"/>
        <v>1454.7011</v>
      </c>
      <c r="J14" s="20">
        <f t="shared" si="5"/>
        <v>19586.3891</v>
      </c>
      <c r="K14" s="20">
        <f t="shared" si="6"/>
        <v>2208.3227000000002</v>
      </c>
      <c r="L14" s="22">
        <v>1098.3664000000001</v>
      </c>
      <c r="M14" s="21">
        <f t="shared" si="7"/>
        <v>2756.1284999999998</v>
      </c>
      <c r="N14" s="21">
        <f t="shared" si="8"/>
        <v>1248.8852999999999</v>
      </c>
      <c r="O14" s="27">
        <f t="shared" si="0"/>
        <v>95500.665100000013</v>
      </c>
    </row>
    <row r="15" spans="1:15" x14ac:dyDescent="0.25">
      <c r="A15" s="19" t="s">
        <v>24</v>
      </c>
      <c r="B15" s="19">
        <v>2702.69</v>
      </c>
      <c r="C15" s="20">
        <v>12603.994815</v>
      </c>
      <c r="D15" s="21">
        <v>1228.913143</v>
      </c>
      <c r="E15" s="21">
        <f t="shared" si="1"/>
        <v>4066.1971049999997</v>
      </c>
      <c r="F15" s="20">
        <v>26728</v>
      </c>
      <c r="G15" s="20">
        <f t="shared" si="2"/>
        <v>2624.6895999999997</v>
      </c>
      <c r="H15" s="20">
        <f t="shared" si="3"/>
        <v>12121.294381</v>
      </c>
      <c r="I15" s="20">
        <f t="shared" si="4"/>
        <v>1264.588651</v>
      </c>
      <c r="J15" s="20">
        <f t="shared" si="5"/>
        <v>17026.676731</v>
      </c>
      <c r="K15" s="20">
        <f t="shared" si="6"/>
        <v>1919.7207070000002</v>
      </c>
      <c r="L15" s="22">
        <v>782.69902400000012</v>
      </c>
      <c r="M15" s="21">
        <f t="shared" si="7"/>
        <v>2395.9346849999997</v>
      </c>
      <c r="N15" s="21">
        <f t="shared" si="8"/>
        <v>1085.6705730000001</v>
      </c>
      <c r="O15" s="27">
        <f t="shared" si="0"/>
        <v>83848.379414999989</v>
      </c>
    </row>
    <row r="16" spans="1:15" x14ac:dyDescent="0.25">
      <c r="A16" s="19" t="s">
        <v>25</v>
      </c>
      <c r="B16" s="19">
        <v>5748.2</v>
      </c>
      <c r="C16" s="20">
        <v>26806.7307</v>
      </c>
      <c r="D16" s="21">
        <v>2613.7065399999997</v>
      </c>
      <c r="E16" s="21">
        <f t="shared" si="1"/>
        <v>8648.1669000000002</v>
      </c>
      <c r="F16" s="20">
        <v>53456</v>
      </c>
      <c r="G16" s="20">
        <f t="shared" si="2"/>
        <v>5249.3791999999994</v>
      </c>
      <c r="H16" s="20">
        <f t="shared" si="3"/>
        <v>25780.102179999998</v>
      </c>
      <c r="I16" s="20">
        <f t="shared" si="4"/>
        <v>2689.5827799999997</v>
      </c>
      <c r="J16" s="20">
        <f t="shared" si="5"/>
        <v>36213.085180000002</v>
      </c>
      <c r="K16" s="20">
        <f t="shared" si="6"/>
        <v>4082.9464600000001</v>
      </c>
      <c r="L16" s="22">
        <v>7150.6787199999999</v>
      </c>
      <c r="M16" s="21">
        <f t="shared" si="7"/>
        <v>5095.7792999999992</v>
      </c>
      <c r="N16" s="21">
        <f t="shared" si="8"/>
        <v>2309.0519399999998</v>
      </c>
      <c r="O16" s="27">
        <f t="shared" si="0"/>
        <v>180095.20989999999</v>
      </c>
    </row>
    <row r="17" spans="1:15" x14ac:dyDescent="0.25">
      <c r="A17" s="19" t="s">
        <v>26</v>
      </c>
      <c r="B17" s="19">
        <v>3046.8</v>
      </c>
      <c r="C17" s="20">
        <v>14208.7518</v>
      </c>
      <c r="D17" s="21">
        <v>1385.37996</v>
      </c>
      <c r="E17" s="21">
        <f t="shared" si="1"/>
        <v>4583.9106000000002</v>
      </c>
      <c r="F17" s="20">
        <v>26728</v>
      </c>
      <c r="G17" s="20">
        <f t="shared" si="2"/>
        <v>2624.6895999999997</v>
      </c>
      <c r="H17" s="20">
        <f t="shared" si="3"/>
        <v>13664.59332</v>
      </c>
      <c r="I17" s="20">
        <f t="shared" si="4"/>
        <v>1425.59772</v>
      </c>
      <c r="J17" s="20">
        <f t="shared" si="5"/>
        <v>19194.535320000003</v>
      </c>
      <c r="K17" s="20">
        <f t="shared" si="6"/>
        <v>2164.1420400000002</v>
      </c>
      <c r="L17" s="22">
        <v>948</v>
      </c>
      <c r="M17" s="21">
        <f t="shared" si="7"/>
        <v>2700.9882000000002</v>
      </c>
      <c r="N17" s="21">
        <f t="shared" si="8"/>
        <v>1223.8995600000001</v>
      </c>
      <c r="O17" s="27">
        <f t="shared" si="0"/>
        <v>90852.488120000024</v>
      </c>
    </row>
    <row r="18" spans="1:15" x14ac:dyDescent="0.25">
      <c r="A18" s="19" t="s">
        <v>27</v>
      </c>
      <c r="B18" s="19">
        <v>3967.2</v>
      </c>
      <c r="C18" s="20">
        <v>18501.037199999999</v>
      </c>
      <c r="D18" s="21">
        <v>1803.8858399999999</v>
      </c>
      <c r="E18" s="21">
        <f t="shared" si="1"/>
        <v>5968.6523999999999</v>
      </c>
      <c r="F18" s="20">
        <v>32668</v>
      </c>
      <c r="G18" s="20">
        <f t="shared" si="2"/>
        <v>3207.9975999999997</v>
      </c>
      <c r="H18" s="20">
        <f t="shared" si="3"/>
        <v>17792.495279999999</v>
      </c>
      <c r="I18" s="20">
        <f t="shared" si="4"/>
        <v>1856.2528799999998</v>
      </c>
      <c r="J18" s="20">
        <f t="shared" si="5"/>
        <v>24992.96328</v>
      </c>
      <c r="K18" s="20">
        <f t="shared" si="6"/>
        <v>2817.9021600000001</v>
      </c>
      <c r="L18" s="22">
        <v>1148.90112</v>
      </c>
      <c r="M18" s="21">
        <f t="shared" si="7"/>
        <v>3516.9227999999998</v>
      </c>
      <c r="N18" s="21">
        <f t="shared" si="8"/>
        <v>1593.6242399999999</v>
      </c>
      <c r="O18" s="27">
        <f t="shared" si="0"/>
        <v>115868.6348</v>
      </c>
    </row>
    <row r="19" spans="1:15" x14ac:dyDescent="0.25">
      <c r="A19" s="19" t="s">
        <v>28</v>
      </c>
      <c r="B19" s="19">
        <v>4073.4</v>
      </c>
      <c r="C19" s="20">
        <v>18996.300900000002</v>
      </c>
      <c r="D19" s="21">
        <v>1852.17498</v>
      </c>
      <c r="E19" s="21">
        <f t="shared" si="1"/>
        <v>6128.4303</v>
      </c>
      <c r="F19" s="20">
        <v>35637</v>
      </c>
      <c r="G19" s="20">
        <f t="shared" si="2"/>
        <v>3499.5533999999998</v>
      </c>
      <c r="H19" s="20">
        <f t="shared" si="3"/>
        <v>18268.791659999999</v>
      </c>
      <c r="I19" s="20">
        <f t="shared" si="4"/>
        <v>1905.9438599999999</v>
      </c>
      <c r="J19" s="20">
        <f t="shared" si="5"/>
        <v>25662.01266</v>
      </c>
      <c r="K19" s="20">
        <f t="shared" si="6"/>
        <v>2893.3360200000002</v>
      </c>
      <c r="L19" s="22">
        <v>3708.6566400000002</v>
      </c>
      <c r="M19" s="21">
        <f t="shared" si="7"/>
        <v>3611.0690999999997</v>
      </c>
      <c r="N19" s="21">
        <f t="shared" si="8"/>
        <v>1636.28478</v>
      </c>
      <c r="O19" s="27">
        <f t="shared" si="0"/>
        <v>123799.55430000002</v>
      </c>
    </row>
    <row r="20" spans="1:15" x14ac:dyDescent="0.25">
      <c r="A20" s="19" t="s">
        <v>29</v>
      </c>
      <c r="B20" s="19">
        <v>5956</v>
      </c>
      <c r="C20" s="20">
        <v>27775.806</v>
      </c>
      <c r="D20" s="21">
        <v>2708.1932000000002</v>
      </c>
      <c r="E20" s="21">
        <f t="shared" si="1"/>
        <v>8960.8019999999997</v>
      </c>
      <c r="F20" s="20">
        <v>50486</v>
      </c>
      <c r="G20" s="20">
        <f t="shared" si="2"/>
        <v>4957.7251999999999</v>
      </c>
      <c r="H20" s="20">
        <f t="shared" si="3"/>
        <v>26712.064399999999</v>
      </c>
      <c r="I20" s="20">
        <f t="shared" si="4"/>
        <v>2786.8123999999998</v>
      </c>
      <c r="J20" s="20">
        <f t="shared" si="5"/>
        <v>37522.204400000002</v>
      </c>
      <c r="K20" s="20">
        <f t="shared" si="6"/>
        <v>4230.5468000000001</v>
      </c>
      <c r="L20" s="22">
        <v>23594.357599999999</v>
      </c>
      <c r="M20" s="21">
        <f t="shared" si="7"/>
        <v>5279.9939999999997</v>
      </c>
      <c r="N20" s="21">
        <f t="shared" si="8"/>
        <v>2392.5252</v>
      </c>
      <c r="O20" s="27">
        <f t="shared" si="0"/>
        <v>197407.0312</v>
      </c>
    </row>
    <row r="21" spans="1:15" x14ac:dyDescent="0.25">
      <c r="A21" s="19" t="s">
        <v>30</v>
      </c>
      <c r="B21" s="19">
        <v>6234.6</v>
      </c>
      <c r="C21" s="20">
        <v>29075.057100000002</v>
      </c>
      <c r="D21" s="21">
        <v>2834.8726200000001</v>
      </c>
      <c r="E21" s="21">
        <f t="shared" si="1"/>
        <v>9379.9557000000004</v>
      </c>
      <c r="F21" s="20">
        <v>46952</v>
      </c>
      <c r="G21" s="20">
        <f t="shared" si="2"/>
        <v>4610.6863999999996</v>
      </c>
      <c r="H21" s="20">
        <f t="shared" si="3"/>
        <v>27961.557539999998</v>
      </c>
      <c r="I21" s="20">
        <f t="shared" si="4"/>
        <v>2917.1693399999999</v>
      </c>
      <c r="J21" s="20">
        <f t="shared" si="5"/>
        <v>39277.356540000001</v>
      </c>
      <c r="K21" s="20">
        <f t="shared" si="6"/>
        <v>4428.4363800000001</v>
      </c>
      <c r="L21" s="22">
        <v>4406</v>
      </c>
      <c r="M21" s="21">
        <f t="shared" si="7"/>
        <v>5526.9728999999998</v>
      </c>
      <c r="N21" s="21">
        <f t="shared" si="8"/>
        <v>2504.4388200000003</v>
      </c>
      <c r="O21" s="27">
        <f t="shared" si="0"/>
        <v>179874.50334</v>
      </c>
    </row>
    <row r="22" spans="1:15" x14ac:dyDescent="0.25">
      <c r="A22" s="19" t="s">
        <v>31</v>
      </c>
      <c r="B22" s="19">
        <v>1511.5</v>
      </c>
      <c r="C22" s="20">
        <v>7048.8802500000002</v>
      </c>
      <c r="D22" s="21">
        <v>687.27904999999998</v>
      </c>
      <c r="E22" s="21">
        <f t="shared" si="1"/>
        <v>2274.0517500000001</v>
      </c>
      <c r="F22" s="20">
        <v>16947</v>
      </c>
      <c r="G22" s="20">
        <f t="shared" si="2"/>
        <v>1664.1953999999998</v>
      </c>
      <c r="H22" s="20">
        <f t="shared" si="3"/>
        <v>6778.9263499999997</v>
      </c>
      <c r="I22" s="20">
        <f t="shared" si="4"/>
        <v>707.23084999999992</v>
      </c>
      <c r="J22" s="20">
        <f t="shared" si="5"/>
        <v>9522.2988499999992</v>
      </c>
      <c r="K22" s="20">
        <f t="shared" si="6"/>
        <v>1073.6184500000002</v>
      </c>
      <c r="L22" s="22">
        <v>437.73040000000003</v>
      </c>
      <c r="M22" s="21">
        <f t="shared" si="7"/>
        <v>1339.9447499999999</v>
      </c>
      <c r="N22" s="21">
        <f t="shared" si="8"/>
        <v>607.16954999999996</v>
      </c>
      <c r="O22" s="27">
        <f t="shared" si="0"/>
        <v>49088.325649999999</v>
      </c>
    </row>
    <row r="23" spans="1:15" x14ac:dyDescent="0.25">
      <c r="A23" s="19" t="s">
        <v>32</v>
      </c>
      <c r="B23" s="19">
        <v>4575.3</v>
      </c>
      <c r="C23" s="20">
        <v>21336.911550000001</v>
      </c>
      <c r="D23" s="21">
        <v>2080.3889100000001</v>
      </c>
      <c r="E23" s="21">
        <f t="shared" si="1"/>
        <v>6883.5388499999999</v>
      </c>
      <c r="F23" s="20">
        <v>32667</v>
      </c>
      <c r="G23" s="20">
        <f t="shared" si="2"/>
        <v>3207.8993999999998</v>
      </c>
      <c r="H23" s="20">
        <f t="shared" si="3"/>
        <v>20519.76297</v>
      </c>
      <c r="I23" s="20">
        <f t="shared" si="4"/>
        <v>2140.78287</v>
      </c>
      <c r="J23" s="20">
        <f t="shared" si="5"/>
        <v>28823.93247</v>
      </c>
      <c r="K23" s="20">
        <f t="shared" si="6"/>
        <v>3249.8355900000001</v>
      </c>
      <c r="L23" s="22">
        <v>1325.0068800000001</v>
      </c>
      <c r="M23" s="21">
        <f t="shared" si="7"/>
        <v>4056.0034500000002</v>
      </c>
      <c r="N23" s="21">
        <f t="shared" si="8"/>
        <v>1837.8980100000001</v>
      </c>
      <c r="O23" s="27">
        <f t="shared" si="0"/>
        <v>128128.96095000001</v>
      </c>
    </row>
    <row r="24" spans="1:15" x14ac:dyDescent="0.25">
      <c r="A24" s="19" t="s">
        <v>33</v>
      </c>
      <c r="B24" s="19">
        <v>3346.4</v>
      </c>
      <c r="C24" s="20">
        <v>15605.936400000001</v>
      </c>
      <c r="D24" s="21">
        <v>1521.60808</v>
      </c>
      <c r="E24" s="21">
        <f t="shared" si="1"/>
        <v>5034.6588000000002</v>
      </c>
      <c r="F24" s="20">
        <v>23758</v>
      </c>
      <c r="G24" s="20">
        <f t="shared" si="2"/>
        <v>2333.0355999999997</v>
      </c>
      <c r="H24" s="20">
        <f t="shared" si="3"/>
        <v>15008.269359999998</v>
      </c>
      <c r="I24" s="20">
        <f t="shared" si="4"/>
        <v>1565.7805599999999</v>
      </c>
      <c r="J24" s="20">
        <f t="shared" si="5"/>
        <v>21081.985360000002</v>
      </c>
      <c r="K24" s="20">
        <f t="shared" si="6"/>
        <v>2376.9479200000001</v>
      </c>
      <c r="L24" s="22">
        <v>969.1174400000001</v>
      </c>
      <c r="M24" s="21">
        <f t="shared" si="7"/>
        <v>2966.5835999999999</v>
      </c>
      <c r="N24" s="21">
        <f t="shared" si="8"/>
        <v>1344.2488800000001</v>
      </c>
      <c r="O24" s="27">
        <f t="shared" si="0"/>
        <v>93566.172000000006</v>
      </c>
    </row>
    <row r="25" spans="1:15" x14ac:dyDescent="0.25">
      <c r="A25" s="19" t="s">
        <v>34</v>
      </c>
      <c r="B25" s="19">
        <v>4598.3999999999996</v>
      </c>
      <c r="C25" s="20">
        <v>21444.6384</v>
      </c>
      <c r="D25" s="21">
        <v>2090.89248</v>
      </c>
      <c r="E25" s="21">
        <f t="shared" si="1"/>
        <v>6918.2927999999993</v>
      </c>
      <c r="F25" s="20">
        <v>29698</v>
      </c>
      <c r="G25" s="20">
        <f t="shared" si="2"/>
        <v>2916.3435999999997</v>
      </c>
      <c r="H25" s="20">
        <f t="shared" si="3"/>
        <v>20623.364159999997</v>
      </c>
      <c r="I25" s="20">
        <f t="shared" si="4"/>
        <v>2151.5913599999999</v>
      </c>
      <c r="J25" s="20">
        <f t="shared" si="5"/>
        <v>28969.460159999999</v>
      </c>
      <c r="K25" s="20">
        <f t="shared" si="6"/>
        <v>3266.24352</v>
      </c>
      <c r="L25" s="22">
        <v>1331.6966400000001</v>
      </c>
      <c r="M25" s="21">
        <f t="shared" si="7"/>
        <v>4076.4815999999996</v>
      </c>
      <c r="N25" s="21">
        <f t="shared" si="8"/>
        <v>1847.1772799999999</v>
      </c>
      <c r="O25" s="27">
        <f t="shared" si="0"/>
        <v>125334.182</v>
      </c>
    </row>
    <row r="26" spans="1:15" x14ac:dyDescent="0.25">
      <c r="A26" s="19" t="s">
        <v>35</v>
      </c>
      <c r="B26" s="19">
        <v>4561.3</v>
      </c>
      <c r="C26" s="20">
        <v>21271.62255</v>
      </c>
      <c r="D26" s="21">
        <v>2074.0231100000001</v>
      </c>
      <c r="E26" s="21">
        <f t="shared" si="1"/>
        <v>6862.4758499999998</v>
      </c>
      <c r="F26" s="20">
        <v>32667</v>
      </c>
      <c r="G26" s="20">
        <f t="shared" si="2"/>
        <v>3207.8993999999998</v>
      </c>
      <c r="H26" s="20">
        <f t="shared" si="3"/>
        <v>20456.97437</v>
      </c>
      <c r="I26" s="20">
        <f t="shared" si="4"/>
        <v>2134.23227</v>
      </c>
      <c r="J26" s="20">
        <f t="shared" si="5"/>
        <v>28735.73387</v>
      </c>
      <c r="K26" s="20">
        <f t="shared" si="6"/>
        <v>3239.8913900000002</v>
      </c>
      <c r="L26" s="22">
        <v>1320.9524800000002</v>
      </c>
      <c r="M26" s="21">
        <f t="shared" si="7"/>
        <v>4043.5924500000001</v>
      </c>
      <c r="N26" s="21">
        <f t="shared" si="8"/>
        <v>1832.27421</v>
      </c>
      <c r="O26" s="27">
        <f t="shared" si="0"/>
        <v>127846.67194999999</v>
      </c>
    </row>
    <row r="27" spans="1:15" x14ac:dyDescent="0.25">
      <c r="A27" s="19" t="s">
        <v>36</v>
      </c>
      <c r="B27" s="19">
        <v>5588.49</v>
      </c>
      <c r="C27" s="20">
        <v>26061.923114999998</v>
      </c>
      <c r="D27" s="21">
        <v>2541.0864029999998</v>
      </c>
      <c r="E27" s="21">
        <f t="shared" si="1"/>
        <v>8407.8832050000001</v>
      </c>
      <c r="F27" s="20">
        <v>47516</v>
      </c>
      <c r="G27" s="20">
        <f t="shared" si="2"/>
        <v>4666.0711999999994</v>
      </c>
      <c r="H27" s="20">
        <f t="shared" si="3"/>
        <v>25063.818800999998</v>
      </c>
      <c r="I27" s="20">
        <f t="shared" si="4"/>
        <v>2614.8544709999996</v>
      </c>
      <c r="J27" s="20">
        <f t="shared" si="5"/>
        <v>35206.928151</v>
      </c>
      <c r="K27" s="20">
        <f t="shared" si="6"/>
        <v>3969.5044470000003</v>
      </c>
      <c r="L27" s="22">
        <v>1684.426704</v>
      </c>
      <c r="M27" s="21">
        <f t="shared" si="7"/>
        <v>4954.1963849999993</v>
      </c>
      <c r="N27" s="21">
        <f t="shared" si="8"/>
        <v>2244.8964329999999</v>
      </c>
      <c r="O27" s="27">
        <f t="shared" si="0"/>
        <v>164931.58931500002</v>
      </c>
    </row>
    <row r="28" spans="1:15" x14ac:dyDescent="0.25">
      <c r="A28" s="19" t="s">
        <v>37</v>
      </c>
      <c r="B28" s="19">
        <v>3307.41</v>
      </c>
      <c r="C28" s="20">
        <v>15424.106534999999</v>
      </c>
      <c r="D28" s="21">
        <v>1503.8793269999999</v>
      </c>
      <c r="E28" s="21">
        <f t="shared" si="1"/>
        <v>4975.998345</v>
      </c>
      <c r="F28" s="20">
        <v>23758</v>
      </c>
      <c r="G28" s="20">
        <f t="shared" si="2"/>
        <v>2333.0355999999997</v>
      </c>
      <c r="H28" s="20">
        <f t="shared" si="3"/>
        <v>14833.403108999999</v>
      </c>
      <c r="I28" s="20">
        <f t="shared" si="4"/>
        <v>1547.5371389999998</v>
      </c>
      <c r="J28" s="20">
        <f t="shared" si="5"/>
        <v>20836.352258999999</v>
      </c>
      <c r="K28" s="20">
        <f t="shared" si="6"/>
        <v>2349.2533229999999</v>
      </c>
      <c r="L28" s="22">
        <v>960</v>
      </c>
      <c r="M28" s="21">
        <f t="shared" si="7"/>
        <v>2932.0189649999998</v>
      </c>
      <c r="N28" s="21">
        <f t="shared" si="8"/>
        <v>1328.586597</v>
      </c>
      <c r="O28" s="27">
        <f t="shared" si="0"/>
        <v>92782.171199000004</v>
      </c>
    </row>
    <row r="29" spans="1:15" x14ac:dyDescent="0.25">
      <c r="A29" s="19" t="s">
        <v>38</v>
      </c>
      <c r="B29" s="19">
        <v>4348.6000000000004</v>
      </c>
      <c r="C29" s="20">
        <v>20279.696100000001</v>
      </c>
      <c r="D29" s="21">
        <v>1977.3084200000001</v>
      </c>
      <c r="E29" s="21">
        <f t="shared" si="1"/>
        <v>6542.4687000000004</v>
      </c>
      <c r="F29" s="20">
        <v>32667</v>
      </c>
      <c r="G29" s="20">
        <f t="shared" si="2"/>
        <v>3207.8993999999998</v>
      </c>
      <c r="H29" s="20">
        <f t="shared" si="3"/>
        <v>19503.03614</v>
      </c>
      <c r="I29" s="20">
        <f t="shared" si="4"/>
        <v>2034.7099400000002</v>
      </c>
      <c r="J29" s="20">
        <f t="shared" si="5"/>
        <v>27395.745140000003</v>
      </c>
      <c r="K29" s="20">
        <f t="shared" si="6"/>
        <v>3088.8105800000003</v>
      </c>
      <c r="L29" s="22">
        <v>11885.35456</v>
      </c>
      <c r="M29" s="21">
        <f t="shared" si="7"/>
        <v>3855.0338999999999</v>
      </c>
      <c r="N29" s="21">
        <f t="shared" si="8"/>
        <v>1746.8326200000001</v>
      </c>
      <c r="O29" s="27">
        <f t="shared" si="0"/>
        <v>134183.89550000001</v>
      </c>
    </row>
    <row r="30" spans="1:15" x14ac:dyDescent="0.25">
      <c r="A30" s="19" t="s">
        <v>39</v>
      </c>
      <c r="B30" s="19">
        <v>4415.0200000000004</v>
      </c>
      <c r="C30" s="20">
        <v>20589.445770000002</v>
      </c>
      <c r="D30" s="21">
        <v>2007.5095940000001</v>
      </c>
      <c r="E30" s="21">
        <f t="shared" si="1"/>
        <v>6642.3975900000005</v>
      </c>
      <c r="F30" s="20">
        <v>32667</v>
      </c>
      <c r="G30" s="20">
        <v>3203</v>
      </c>
      <c r="H30" s="20">
        <v>19802</v>
      </c>
      <c r="I30" s="20">
        <f t="shared" si="4"/>
        <v>2065.7878580000001</v>
      </c>
      <c r="J30" s="20">
        <f t="shared" si="5"/>
        <v>27814.184498000002</v>
      </c>
      <c r="K30" s="20">
        <f t="shared" si="6"/>
        <v>3135.9887060000005</v>
      </c>
      <c r="L30" s="22">
        <v>4478.5897920000007</v>
      </c>
      <c r="M30" s="21">
        <f t="shared" si="7"/>
        <v>3913.9152300000001</v>
      </c>
      <c r="N30" s="21">
        <v>1778</v>
      </c>
      <c r="O30" s="27">
        <f t="shared" si="0"/>
        <v>128097.819038</v>
      </c>
    </row>
    <row r="31" spans="1:15" x14ac:dyDescent="0.25">
      <c r="A31" s="19" t="s">
        <v>40</v>
      </c>
      <c r="B31" s="19">
        <v>3901.59</v>
      </c>
      <c r="C31" s="20">
        <v>18195.064965000001</v>
      </c>
      <c r="D31" s="21">
        <v>1780</v>
      </c>
      <c r="E31" s="21">
        <v>5873</v>
      </c>
      <c r="F31" s="20">
        <v>33523</v>
      </c>
      <c r="G31" s="20">
        <f t="shared" si="2"/>
        <v>3291.9585999999999</v>
      </c>
      <c r="H31" s="20">
        <f t="shared" si="3"/>
        <v>17498.240990999999</v>
      </c>
      <c r="I31" s="20">
        <v>1828</v>
      </c>
      <c r="J31" s="20">
        <f t="shared" si="5"/>
        <v>24579.626841000001</v>
      </c>
      <c r="K31" s="20">
        <v>2779</v>
      </c>
      <c r="L31" s="22">
        <v>1130</v>
      </c>
      <c r="M31" s="21">
        <v>3455</v>
      </c>
      <c r="N31" s="21">
        <v>1564</v>
      </c>
      <c r="O31" s="27">
        <f t="shared" si="0"/>
        <v>115496.891397</v>
      </c>
    </row>
    <row r="32" spans="1:15" x14ac:dyDescent="0.25">
      <c r="A32" s="23" t="s">
        <v>41</v>
      </c>
      <c r="B32" s="24">
        <f t="shared" ref="B32" si="9">SUM(B6:B31)</f>
        <v>109423.00000000001</v>
      </c>
      <c r="C32" s="20">
        <v>510300.32205000002</v>
      </c>
      <c r="D32" s="25">
        <v>49760.585127000006</v>
      </c>
      <c r="E32" s="25">
        <f>SUM(E6:E31)</f>
        <v>164629.96134500002</v>
      </c>
      <c r="F32" s="20">
        <f>SUM(F6:F31)</f>
        <v>875471</v>
      </c>
      <c r="G32" s="20">
        <f>SUM(G6:G31)</f>
        <v>85966.352799999993</v>
      </c>
      <c r="H32" s="20">
        <f>SUM(H6:H31)</f>
        <v>490752.28950199997</v>
      </c>
      <c r="I32" s="20">
        <f>SUM(I6:I31)</f>
        <v>51201.467739000007</v>
      </c>
      <c r="J32" s="20">
        <f t="shared" si="5"/>
        <v>689353.95770000014</v>
      </c>
      <c r="K32" s="20">
        <f>SUM(K6:K31)</f>
        <v>77730.857523000013</v>
      </c>
      <c r="L32" s="27">
        <f>SUM(L6:L31)</f>
        <v>173315.57376000003</v>
      </c>
      <c r="M32" s="21">
        <f>SUM(M6:M31)</f>
        <v>96999.729964999991</v>
      </c>
      <c r="N32" s="21">
        <f>SUM(N6:N31)</f>
        <v>43956.436863000003</v>
      </c>
      <c r="O32" s="27">
        <f>SUM(O6:O31)</f>
        <v>3309438.534374</v>
      </c>
    </row>
    <row r="33" spans="1:14" ht="18.75" x14ac:dyDescent="0.3">
      <c r="A33" s="28" t="s">
        <v>42</v>
      </c>
      <c r="B33" s="28"/>
      <c r="C33" s="28" t="s">
        <v>43</v>
      </c>
      <c r="D33" s="28"/>
      <c r="E33" s="28"/>
      <c r="F33" s="29"/>
      <c r="G33" s="29"/>
      <c r="H33" s="30" t="s">
        <v>44</v>
      </c>
      <c r="I33" s="28"/>
      <c r="J33" s="31" t="s">
        <v>45</v>
      </c>
      <c r="K33" s="31"/>
      <c r="L33" s="29"/>
      <c r="M33" s="32"/>
      <c r="N33" s="32"/>
    </row>
    <row r="35" spans="1:14" x14ac:dyDescent="0.25">
      <c r="H35">
        <v>663815</v>
      </c>
    </row>
    <row r="37" spans="1:14" ht="28.5" customHeight="1" x14ac:dyDescent="0.45">
      <c r="A37" s="69" t="s">
        <v>64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4" ht="23.25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/>
    </row>
    <row r="39" spans="1:14" ht="75" x14ac:dyDescent="0.25">
      <c r="A39" s="35" t="s">
        <v>0</v>
      </c>
      <c r="B39" s="35" t="s">
        <v>1</v>
      </c>
      <c r="C39" s="36" t="s">
        <v>65</v>
      </c>
      <c r="D39" s="36" t="s">
        <v>66</v>
      </c>
      <c r="E39" s="36" t="s">
        <v>46</v>
      </c>
      <c r="F39" s="36" t="s">
        <v>67</v>
      </c>
      <c r="G39" s="36" t="s">
        <v>47</v>
      </c>
      <c r="H39" s="36" t="s">
        <v>48</v>
      </c>
      <c r="I39" s="36" t="s">
        <v>49</v>
      </c>
      <c r="J39" s="36" t="s">
        <v>50</v>
      </c>
      <c r="K39" s="36" t="s">
        <v>51</v>
      </c>
      <c r="L39" s="37" t="s">
        <v>52</v>
      </c>
    </row>
    <row r="40" spans="1:14" x14ac:dyDescent="0.25">
      <c r="A40" s="38"/>
      <c r="B40" s="38"/>
      <c r="C40" s="39"/>
      <c r="D40" s="39"/>
      <c r="E40" s="39"/>
      <c r="F40" s="39"/>
      <c r="G40" s="40" t="s">
        <v>53</v>
      </c>
      <c r="H40" s="41"/>
      <c r="I40" s="41"/>
      <c r="J40" s="41"/>
      <c r="K40" s="42"/>
      <c r="L40" s="38"/>
    </row>
    <row r="41" spans="1:14" x14ac:dyDescent="0.25">
      <c r="A41" s="43">
        <v>1</v>
      </c>
      <c r="B41" s="43">
        <v>2</v>
      </c>
      <c r="C41" s="43">
        <v>6</v>
      </c>
      <c r="D41" s="43">
        <v>4</v>
      </c>
      <c r="E41" s="43">
        <v>5</v>
      </c>
      <c r="F41" s="43">
        <v>6</v>
      </c>
      <c r="G41" s="43">
        <v>7</v>
      </c>
      <c r="H41" s="43">
        <v>8</v>
      </c>
      <c r="I41" s="43">
        <v>9</v>
      </c>
      <c r="J41" s="43">
        <v>10</v>
      </c>
      <c r="K41" s="43">
        <v>11</v>
      </c>
      <c r="L41" s="43">
        <v>12</v>
      </c>
      <c r="M41" s="45"/>
    </row>
    <row r="42" spans="1:14" x14ac:dyDescent="0.25">
      <c r="A42" s="46" t="s">
        <v>54</v>
      </c>
      <c r="B42" s="46">
        <v>5496.2</v>
      </c>
      <c r="C42" s="47">
        <v>156067.44</v>
      </c>
      <c r="D42" s="47">
        <v>50000</v>
      </c>
      <c r="E42" s="47">
        <v>42001</v>
      </c>
      <c r="F42" s="44">
        <f>C42+D42-E42</f>
        <v>164066.44</v>
      </c>
      <c r="G42" s="48">
        <v>2257</v>
      </c>
      <c r="H42" s="48"/>
      <c r="I42" s="48">
        <f>0.4337*B42</f>
        <v>2383.7019399999999</v>
      </c>
      <c r="J42" s="49">
        <v>3000</v>
      </c>
      <c r="K42" s="48">
        <f>4.3154*B42</f>
        <v>23718.301480000002</v>
      </c>
      <c r="L42" s="50">
        <f>G42+H42+I42+J42+K42</f>
        <v>31359.003420000001</v>
      </c>
      <c r="M42" s="51"/>
    </row>
    <row r="43" spans="1:14" x14ac:dyDescent="0.25">
      <c r="A43" s="46" t="s">
        <v>55</v>
      </c>
      <c r="B43" s="46">
        <v>5793</v>
      </c>
      <c r="C43" s="47">
        <v>31071.440000000002</v>
      </c>
      <c r="D43" s="47">
        <v>28000</v>
      </c>
      <c r="E43" s="47">
        <v>18774.53</v>
      </c>
      <c r="F43" s="44">
        <f t="shared" ref="F43:F46" si="10">C43+D43-E43</f>
        <v>40296.910000000003</v>
      </c>
      <c r="G43" s="48">
        <v>957</v>
      </c>
      <c r="H43" s="48"/>
      <c r="I43" s="48">
        <f t="shared" ref="I43:I47" si="11">0.4337*B43</f>
        <v>2512.4240999999997</v>
      </c>
      <c r="J43" s="49">
        <v>2000</v>
      </c>
      <c r="K43" s="48">
        <f t="shared" ref="K43:K45" si="12">4.3154*B43</f>
        <v>24999.112200000003</v>
      </c>
      <c r="L43" s="50">
        <f t="shared" ref="L43:L46" si="13">G43+H43+I43+J43+K43</f>
        <v>30468.536300000003</v>
      </c>
      <c r="N43" t="s">
        <v>68</v>
      </c>
    </row>
    <row r="44" spans="1:14" x14ac:dyDescent="0.25">
      <c r="A44" s="46" t="s">
        <v>56</v>
      </c>
      <c r="B44" s="46">
        <v>3065.5</v>
      </c>
      <c r="C44" s="47">
        <v>112511.96000000002</v>
      </c>
      <c r="D44" s="47">
        <v>27000</v>
      </c>
      <c r="E44" s="47">
        <v>30995</v>
      </c>
      <c r="F44" s="44">
        <f t="shared" si="10"/>
        <v>108516.96000000002</v>
      </c>
      <c r="G44" s="48">
        <v>957</v>
      </c>
      <c r="H44" s="48"/>
      <c r="I44" s="48">
        <f t="shared" si="11"/>
        <v>1329.5073499999999</v>
      </c>
      <c r="J44" s="49">
        <v>0</v>
      </c>
      <c r="K44" s="48">
        <f t="shared" si="12"/>
        <v>13228.858700000001</v>
      </c>
      <c r="L44" s="50">
        <f t="shared" si="13"/>
        <v>15515.366050000001</v>
      </c>
    </row>
    <row r="45" spans="1:14" x14ac:dyDescent="0.25">
      <c r="A45" s="46" t="s">
        <v>57</v>
      </c>
      <c r="B45" s="46">
        <v>3046.8</v>
      </c>
      <c r="C45" s="47">
        <v>43648.240000000005</v>
      </c>
      <c r="D45" s="47">
        <v>28000</v>
      </c>
      <c r="E45" s="47">
        <v>20000</v>
      </c>
      <c r="F45" s="44">
        <f t="shared" si="10"/>
        <v>51648.240000000005</v>
      </c>
      <c r="G45" s="48">
        <v>957</v>
      </c>
      <c r="H45" s="48"/>
      <c r="I45" s="48">
        <f t="shared" si="11"/>
        <v>1321.39716</v>
      </c>
      <c r="J45" s="49">
        <v>2000</v>
      </c>
      <c r="K45" s="48">
        <f t="shared" si="12"/>
        <v>13148.160720000002</v>
      </c>
      <c r="L45" s="50">
        <f t="shared" si="13"/>
        <v>17426.55788</v>
      </c>
      <c r="M45" s="52"/>
    </row>
    <row r="46" spans="1:14" x14ac:dyDescent="0.25">
      <c r="A46" s="46" t="s">
        <v>58</v>
      </c>
      <c r="B46" s="46">
        <v>6234.6</v>
      </c>
      <c r="C46" s="47">
        <v>73724.299999999988</v>
      </c>
      <c r="D46" s="47">
        <v>56000</v>
      </c>
      <c r="E46" s="47">
        <v>43939.42</v>
      </c>
      <c r="F46" s="44">
        <f t="shared" si="10"/>
        <v>85784.87999999999</v>
      </c>
      <c r="G46" s="48">
        <v>1197</v>
      </c>
      <c r="H46" s="48"/>
      <c r="I46" s="48">
        <f t="shared" si="11"/>
        <v>2703.9460199999999</v>
      </c>
      <c r="J46" s="49">
        <v>4000</v>
      </c>
      <c r="K46" s="48">
        <v>26906</v>
      </c>
      <c r="L46" s="50">
        <f t="shared" si="13"/>
        <v>34806.946020000003</v>
      </c>
      <c r="M46" s="52"/>
    </row>
    <row r="47" spans="1:14" x14ac:dyDescent="0.25">
      <c r="A47" s="53" t="s">
        <v>41</v>
      </c>
      <c r="B47" s="53">
        <f t="shared" ref="B47" si="14">SUM(B42:B46)</f>
        <v>23636.1</v>
      </c>
      <c r="C47" s="54">
        <v>417023.38</v>
      </c>
      <c r="D47" s="55">
        <f>SUM(D42:D46)</f>
        <v>189000</v>
      </c>
      <c r="E47" s="55">
        <f t="shared" ref="E47:L47" si="15">SUM(E42:E46)</f>
        <v>155709.95000000001</v>
      </c>
      <c r="F47" s="56">
        <f t="shared" si="15"/>
        <v>450313.43000000005</v>
      </c>
      <c r="G47" s="26">
        <f t="shared" si="15"/>
        <v>6325</v>
      </c>
      <c r="H47" s="48">
        <f t="shared" si="15"/>
        <v>0</v>
      </c>
      <c r="I47" s="48">
        <f t="shared" si="11"/>
        <v>10250.976569999999</v>
      </c>
      <c r="J47" s="58">
        <f t="shared" si="15"/>
        <v>11000</v>
      </c>
      <c r="K47" s="57">
        <f t="shared" si="15"/>
        <v>102000.43310000001</v>
      </c>
      <c r="L47" s="57">
        <f t="shared" si="15"/>
        <v>129576.40966999999</v>
      </c>
      <c r="M47" s="52"/>
    </row>
    <row r="48" spans="1:14" ht="21" x14ac:dyDescent="0.25">
      <c r="A48" s="59" t="s">
        <v>59</v>
      </c>
      <c r="B48" s="59"/>
      <c r="C48" s="59"/>
      <c r="D48" s="59"/>
      <c r="E48" s="59"/>
      <c r="F48" s="60"/>
      <c r="G48" s="60"/>
      <c r="H48" s="60"/>
      <c r="I48" s="61"/>
      <c r="J48" s="61"/>
      <c r="K48" s="61"/>
      <c r="L48" s="34"/>
    </row>
    <row r="49" spans="1:14" ht="21" x14ac:dyDescent="0.25">
      <c r="A49" s="62" t="s">
        <v>60</v>
      </c>
      <c r="B49" s="62"/>
      <c r="C49" s="62"/>
      <c r="D49" s="62"/>
      <c r="E49" s="62"/>
      <c r="F49" s="63"/>
      <c r="I49" s="52">
        <v>0</v>
      </c>
      <c r="J49" s="64"/>
      <c r="K49" s="52"/>
      <c r="L49" s="65"/>
      <c r="N49" s="52">
        <v>0</v>
      </c>
    </row>
  </sheetData>
  <mergeCells count="1">
    <mergeCell ref="A37:L37"/>
  </mergeCells>
  <pageMargins left="0.7" right="0.7" top="0.75" bottom="0.75" header="0.3" footer="0.3"/>
  <pageSetup paperSize="9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93"/>
    </sheetView>
  </sheetViews>
  <sheetFormatPr defaultRowHeight="15" x14ac:dyDescent="0.25"/>
  <cols>
    <col min="6" max="6" width="11.28515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2019-04-24T04:50:51Z</dcterms:modified>
</cp:coreProperties>
</file>